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hokn\Desktop\Real Estate\"/>
    </mc:Choice>
  </mc:AlternateContent>
  <xr:revisionPtr revIDLastSave="0" documentId="13_ncr:1_{D69EA4D3-B5F6-496D-951A-8C7E9A1BBB19}" xr6:coauthVersionLast="45" xr6:coauthVersionMax="45" xr10:uidLastSave="{00000000-0000-0000-0000-000000000000}"/>
  <bookViews>
    <workbookView xWindow="-108" yWindow="-108" windowWidth="23256" windowHeight="12720" xr2:uid="{81483E4F-067E-4204-8AD8-915B3C40CC7C}"/>
  </bookViews>
  <sheets>
    <sheet name="Mortgage Calculator" sheetId="1" r:id="rId1"/>
    <sheet name="Mortgage Calculator (2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2" l="1"/>
  <c r="C7" i="2"/>
  <c r="C15" i="2" s="1"/>
  <c r="C16" i="2" s="1"/>
  <c r="C17" i="2" s="1"/>
  <c r="F6" i="2"/>
  <c r="F5" i="2"/>
  <c r="F4" i="2"/>
  <c r="C11" i="2" l="1"/>
  <c r="C18" i="2" s="1"/>
  <c r="F4" i="1"/>
  <c r="C7" i="1"/>
  <c r="C15" i="1" s="1"/>
  <c r="C16" i="1" s="1"/>
  <c r="C17" i="1" s="1"/>
  <c r="F6" i="1"/>
  <c r="F7" i="1"/>
  <c r="F5" i="1"/>
  <c r="C11" i="1" l="1"/>
  <c r="C18" i="1" s="1"/>
</calcChain>
</file>

<file path=xl/sharedStrings.xml><?xml version="1.0" encoding="utf-8"?>
<sst xmlns="http://schemas.openxmlformats.org/spreadsheetml/2006/main" count="36" uniqueCount="18">
  <si>
    <t>Calculate Mortgage Payments</t>
  </si>
  <si>
    <t>Home Value</t>
  </si>
  <si>
    <t>Down Payment</t>
  </si>
  <si>
    <t>Loan Amount</t>
  </si>
  <si>
    <t>Annual interest rate</t>
  </si>
  <si>
    <t>Number of monthly payments</t>
  </si>
  <si>
    <t>Insurance</t>
  </si>
  <si>
    <t>Property Tax</t>
  </si>
  <si>
    <t>HOA</t>
  </si>
  <si>
    <t>PMI</t>
  </si>
  <si>
    <t>Total Monthly Mortgage Payment</t>
  </si>
  <si>
    <t>Down payment</t>
  </si>
  <si>
    <t>Monthly PRINCIPAL payment</t>
  </si>
  <si>
    <t>hidden formula c17 to account for ANNUAL payments but to allocate in a monthly mortgage payment</t>
  </si>
  <si>
    <t>**Closing will be around 5k unless you roll some into the loan</t>
  </si>
  <si>
    <t>&lt;&lt;shop for this</t>
  </si>
  <si>
    <t>&lt;&lt;this will be on the MLS or the county assessor website</t>
  </si>
  <si>
    <t>&lt;&lt;look on the MLS for an HOA. This is assumed 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</si>
</sst>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6D7A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44" fontId="0" fillId="0" borderId="0" xfId="0" applyNumberFormat="1"/>
    <xf numFmtId="44" fontId="0" fillId="0" borderId="0" xfId="1" applyFont="1"/>
    <xf numFmtId="6" fontId="0" fillId="0" borderId="0" xfId="0" applyNumberFormat="1"/>
    <xf numFmtId="1" fontId="0" fillId="0" borderId="0" xfId="0" applyNumberFormat="1"/>
    <xf numFmtId="2" fontId="0" fillId="0" borderId="0" xfId="0" applyNumberFormat="1"/>
    <xf numFmtId="0" fontId="6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6" xfId="0" applyBorder="1"/>
    <xf numFmtId="0" fontId="3" fillId="0" borderId="8" xfId="0" applyFont="1" applyBorder="1" applyAlignment="1">
      <alignment wrapText="1"/>
    </xf>
    <xf numFmtId="44" fontId="3" fillId="4" borderId="9" xfId="1" applyFont="1" applyFill="1" applyBorder="1"/>
    <xf numFmtId="9" fontId="0" fillId="0" borderId="0" xfId="0" applyNumberFormat="1"/>
    <xf numFmtId="165" fontId="0" fillId="0" borderId="0" xfId="0" applyNumberFormat="1"/>
    <xf numFmtId="44" fontId="0" fillId="5" borderId="2" xfId="1" applyFont="1" applyFill="1" applyBorder="1"/>
    <xf numFmtId="44" fontId="0" fillId="5" borderId="3" xfId="1" applyFont="1" applyFill="1" applyBorder="1"/>
    <xf numFmtId="0" fontId="0" fillId="0" borderId="0" xfId="0" applyAlignment="1">
      <alignment wrapText="1"/>
    </xf>
    <xf numFmtId="164" fontId="2" fillId="0" borderId="0" xfId="0" applyNumberFormat="1" applyFont="1"/>
    <xf numFmtId="44" fontId="2" fillId="0" borderId="0" xfId="0" applyNumberFormat="1" applyFont="1"/>
    <xf numFmtId="0" fontId="8" fillId="0" borderId="0" xfId="0" applyFont="1"/>
    <xf numFmtId="44" fontId="6" fillId="5" borderId="1" xfId="1" applyFont="1" applyFill="1" applyBorder="1" applyAlignment="1">
      <alignment horizontal="right" wrapText="1"/>
    </xf>
    <xf numFmtId="44" fontId="7" fillId="5" borderId="1" xfId="1" applyFont="1" applyFill="1" applyBorder="1" applyAlignment="1">
      <alignment horizontal="right" wrapText="1"/>
    </xf>
    <xf numFmtId="10" fontId="0" fillId="5" borderId="1" xfId="0" applyNumberFormat="1" applyFill="1" applyBorder="1" applyAlignment="1">
      <alignment wrapText="1"/>
    </xf>
    <xf numFmtId="44" fontId="0" fillId="0" borderId="2" xfId="1" applyFont="1" applyBorder="1" applyAlignment="1" applyProtection="1">
      <alignment wrapText="1"/>
      <protection locked="0"/>
    </xf>
    <xf numFmtId="44" fontId="0" fillId="0" borderId="1" xfId="1" applyFont="1" applyBorder="1" applyAlignment="1" applyProtection="1">
      <alignment horizontal="right" wrapText="1"/>
      <protection locked="0"/>
    </xf>
    <xf numFmtId="44" fontId="4" fillId="0" borderId="5" xfId="0" applyNumberFormat="1" applyFont="1" applyBorder="1" applyProtection="1">
      <protection locked="0"/>
    </xf>
    <xf numFmtId="44" fontId="4" fillId="0" borderId="7" xfId="0" applyNumberFormat="1" applyFont="1" applyBorder="1" applyProtection="1">
      <protection locked="0"/>
    </xf>
    <xf numFmtId="44" fontId="0" fillId="5" borderId="3" xfId="1" applyFont="1" applyFill="1" applyBorder="1" applyProtection="1">
      <protection locked="0"/>
    </xf>
    <xf numFmtId="0" fontId="0" fillId="0" borderId="1" xfId="0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44" fontId="0" fillId="0" borderId="2" xfId="1" applyFont="1" applyBorder="1" applyAlignment="1" applyProtection="1">
      <alignment wrapText="1"/>
    </xf>
    <xf numFmtId="44" fontId="0" fillId="0" borderId="1" xfId="1" applyFont="1" applyBorder="1" applyAlignment="1" applyProtection="1">
      <alignment horizontal="right" wrapText="1"/>
    </xf>
    <xf numFmtId="44" fontId="0" fillId="5" borderId="3" xfId="1" applyFont="1" applyFill="1" applyBorder="1" applyProtection="1"/>
    <xf numFmtId="44" fontId="4" fillId="0" borderId="5" xfId="0" applyNumberFormat="1" applyFont="1" applyBorder="1" applyProtection="1"/>
    <xf numFmtId="44" fontId="4" fillId="0" borderId="7" xfId="0" applyNumberFormat="1" applyFont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E6EC1-5E14-413A-9B88-B700A304BE49}">
  <dimension ref="B3:O24"/>
  <sheetViews>
    <sheetView tabSelected="1" zoomScale="85" zoomScaleNormal="85" workbookViewId="0">
      <selection activeCell="G20" sqref="G20"/>
    </sheetView>
  </sheetViews>
  <sheetFormatPr defaultRowHeight="14.4" x14ac:dyDescent="0.3"/>
  <cols>
    <col min="1" max="1" width="12.109375" bestFit="1" customWidth="1"/>
    <col min="2" max="2" width="19.88671875" customWidth="1"/>
    <col min="3" max="3" width="13.6640625" bestFit="1" customWidth="1"/>
    <col min="4" max="4" width="31.33203125" customWidth="1"/>
    <col min="5" max="5" width="12.109375" customWidth="1"/>
    <col min="6" max="6" width="12.6640625" bestFit="1" customWidth="1"/>
    <col min="7" max="7" width="14" bestFit="1" customWidth="1"/>
    <col min="8" max="9" width="11.109375" bestFit="1" customWidth="1"/>
    <col min="10" max="10" width="11" bestFit="1" customWidth="1"/>
    <col min="13" max="13" width="12.109375" bestFit="1" customWidth="1"/>
    <col min="14" max="14" width="12" bestFit="1" customWidth="1"/>
    <col min="15" max="15" width="12.88671875" bestFit="1" customWidth="1"/>
  </cols>
  <sheetData>
    <row r="3" spans="2:15" ht="17.399999999999999" x14ac:dyDescent="0.3">
      <c r="B3" s="31" t="s">
        <v>0</v>
      </c>
      <c r="C3" s="31"/>
      <c r="E3" t="s">
        <v>11</v>
      </c>
      <c r="M3" s="1"/>
      <c r="N3" s="2"/>
    </row>
    <row r="4" spans="2:15" x14ac:dyDescent="0.3">
      <c r="B4" s="32"/>
      <c r="C4" s="32"/>
      <c r="E4" s="15">
        <v>3.5000000000000003E-2</v>
      </c>
      <c r="F4" s="19">
        <f>SUM(C5*0.035)</f>
        <v>7875.0000000000009</v>
      </c>
      <c r="L4" s="3"/>
      <c r="N4" s="4"/>
      <c r="O4" s="5"/>
    </row>
    <row r="5" spans="2:15" x14ac:dyDescent="0.3">
      <c r="B5" s="6" t="s">
        <v>1</v>
      </c>
      <c r="C5" s="22">
        <v>225000</v>
      </c>
      <c r="E5" s="14">
        <v>0.05</v>
      </c>
      <c r="F5" s="20">
        <f>SUM(C5*0.05)</f>
        <v>11250</v>
      </c>
    </row>
    <row r="6" spans="2:15" x14ac:dyDescent="0.3">
      <c r="B6" s="6" t="s">
        <v>2</v>
      </c>
      <c r="C6" s="23">
        <v>7875</v>
      </c>
      <c r="E6" s="14">
        <v>0.2</v>
      </c>
      <c r="F6" s="20">
        <f>SUM(C5*0.2)</f>
        <v>45000</v>
      </c>
    </row>
    <row r="7" spans="2:15" x14ac:dyDescent="0.3">
      <c r="B7" s="7" t="s">
        <v>3</v>
      </c>
      <c r="C7" s="34">
        <f>SUM(C5-C6)</f>
        <v>217125</v>
      </c>
      <c r="E7" s="14">
        <v>0.25</v>
      </c>
      <c r="F7" s="20">
        <f>SUM(C5*0.25)</f>
        <v>56250</v>
      </c>
    </row>
    <row r="8" spans="2:15" x14ac:dyDescent="0.3">
      <c r="B8" s="7" t="s">
        <v>4</v>
      </c>
      <c r="C8" s="24">
        <v>3.6249999999999998E-2</v>
      </c>
    </row>
    <row r="9" spans="2:15" ht="28.8" x14ac:dyDescent="0.3">
      <c r="B9" s="7" t="s">
        <v>5</v>
      </c>
      <c r="C9" s="7">
        <v>360</v>
      </c>
    </row>
    <row r="10" spans="2:15" x14ac:dyDescent="0.3">
      <c r="B10" s="32"/>
      <c r="C10" s="32"/>
    </row>
    <row r="11" spans="2:15" ht="28.8" x14ac:dyDescent="0.3">
      <c r="B11" s="8" t="s">
        <v>12</v>
      </c>
      <c r="C11" s="33">
        <f>PMT((C8/12),C9,-C7,0)</f>
        <v>990.20138951564297</v>
      </c>
    </row>
    <row r="12" spans="2:15" x14ac:dyDescent="0.3">
      <c r="B12" s="8" t="s">
        <v>6</v>
      </c>
      <c r="C12" s="16">
        <v>1278</v>
      </c>
      <c r="D12" t="s">
        <v>15</v>
      </c>
    </row>
    <row r="13" spans="2:15" x14ac:dyDescent="0.3">
      <c r="B13" s="8" t="s">
        <v>7</v>
      </c>
      <c r="C13" s="16">
        <v>2000</v>
      </c>
      <c r="D13" t="s">
        <v>16</v>
      </c>
    </row>
    <row r="14" spans="2:15" x14ac:dyDescent="0.3">
      <c r="B14" s="9" t="s">
        <v>8</v>
      </c>
      <c r="C14" s="17">
        <v>300</v>
      </c>
      <c r="D14" t="s">
        <v>17</v>
      </c>
    </row>
    <row r="15" spans="2:15" x14ac:dyDescent="0.3">
      <c r="B15" s="9" t="s">
        <v>9</v>
      </c>
      <c r="C15" s="35">
        <f>SUM(C7*0.0025)</f>
        <v>542.8125</v>
      </c>
    </row>
    <row r="16" spans="2:15" x14ac:dyDescent="0.3">
      <c r="B16" s="10"/>
      <c r="C16" s="36">
        <f>SUM(C12:C15)</f>
        <v>4120.8125</v>
      </c>
    </row>
    <row r="17" spans="2:10" ht="49.2" customHeight="1" x14ac:dyDescent="0.3">
      <c r="B17" s="11"/>
      <c r="C17" s="37">
        <f>SUM(C16/12)</f>
        <v>343.40104166666669</v>
      </c>
      <c r="D17" s="18" t="s">
        <v>13</v>
      </c>
      <c r="I17" s="3"/>
    </row>
    <row r="18" spans="2:10" ht="28.8" x14ac:dyDescent="0.3">
      <c r="B18" s="12" t="s">
        <v>10</v>
      </c>
      <c r="C18" s="13">
        <f>SUM(C17+C11)</f>
        <v>1333.6024311823096</v>
      </c>
      <c r="H18" s="1"/>
      <c r="I18" s="1"/>
      <c r="J18" s="1"/>
    </row>
    <row r="19" spans="2:10" x14ac:dyDescent="0.3">
      <c r="G19" s="1"/>
    </row>
    <row r="24" spans="2:10" x14ac:dyDescent="0.3">
      <c r="B24" s="21" t="s">
        <v>14</v>
      </c>
    </row>
  </sheetData>
  <sheetProtection formatCells="0" formatColumns="0" formatRows="0" deleteColumns="0" deleteRows="0"/>
  <protectedRanges>
    <protectedRange sqref="C5 C6 C8 C9 C12:C14" name="Range1"/>
  </protectedRanges>
  <mergeCells count="3">
    <mergeCell ref="B3:C3"/>
    <mergeCell ref="B4:C4"/>
    <mergeCell ref="B10:C10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231C1-1EFE-4ED3-9AEB-00E969CEF789}">
  <dimension ref="B3:O24"/>
  <sheetViews>
    <sheetView zoomScale="85" zoomScaleNormal="85" workbookViewId="0">
      <selection activeCell="C16" sqref="C16"/>
    </sheetView>
  </sheetViews>
  <sheetFormatPr defaultRowHeight="14.4" x14ac:dyDescent="0.3"/>
  <cols>
    <col min="1" max="1" width="12.109375" bestFit="1" customWidth="1"/>
    <col min="2" max="2" width="19.88671875" customWidth="1"/>
    <col min="3" max="3" width="13.6640625" bestFit="1" customWidth="1"/>
    <col min="4" max="4" width="31.33203125" customWidth="1"/>
    <col min="5" max="5" width="12.109375" customWidth="1"/>
    <col min="6" max="6" width="12.6640625" bestFit="1" customWidth="1"/>
    <col min="7" max="7" width="14" bestFit="1" customWidth="1"/>
    <col min="8" max="9" width="11.109375" bestFit="1" customWidth="1"/>
    <col min="10" max="10" width="11" bestFit="1" customWidth="1"/>
    <col min="13" max="13" width="12.109375" bestFit="1" customWidth="1"/>
    <col min="14" max="14" width="12" bestFit="1" customWidth="1"/>
    <col min="15" max="15" width="12.88671875" bestFit="1" customWidth="1"/>
  </cols>
  <sheetData>
    <row r="3" spans="2:15" ht="17.399999999999999" x14ac:dyDescent="0.3">
      <c r="B3" s="31" t="s">
        <v>0</v>
      </c>
      <c r="C3" s="31"/>
      <c r="E3" t="s">
        <v>11</v>
      </c>
      <c r="M3" s="1"/>
      <c r="N3" s="2"/>
    </row>
    <row r="4" spans="2:15" x14ac:dyDescent="0.3">
      <c r="B4" s="32"/>
      <c r="C4" s="32"/>
      <c r="E4" s="15">
        <v>3.5000000000000003E-2</v>
      </c>
      <c r="F4" s="19">
        <f>SUM(C5*0.035)</f>
        <v>7875.0000000000009</v>
      </c>
      <c r="L4" s="3"/>
      <c r="N4" s="4"/>
      <c r="O4" s="5"/>
    </row>
    <row r="5" spans="2:15" x14ac:dyDescent="0.3">
      <c r="B5" s="6" t="s">
        <v>1</v>
      </c>
      <c r="C5" s="22">
        <v>225000</v>
      </c>
      <c r="E5" s="14">
        <v>0.05</v>
      </c>
      <c r="F5" s="20">
        <f>SUM(C5*0.05)</f>
        <v>11250</v>
      </c>
    </row>
    <row r="6" spans="2:15" x14ac:dyDescent="0.3">
      <c r="B6" s="6" t="s">
        <v>2</v>
      </c>
      <c r="C6" s="23">
        <v>7875</v>
      </c>
      <c r="E6" s="14">
        <v>0.2</v>
      </c>
      <c r="F6" s="20">
        <f>SUM(C5*0.2)</f>
        <v>45000</v>
      </c>
    </row>
    <row r="7" spans="2:15" x14ac:dyDescent="0.3">
      <c r="B7" s="30" t="s">
        <v>3</v>
      </c>
      <c r="C7" s="26">
        <f>SUM(C5-C6)</f>
        <v>217125</v>
      </c>
      <c r="E7" s="14">
        <v>0.25</v>
      </c>
      <c r="F7" s="20">
        <f>SUM(C5*0.25)</f>
        <v>56250</v>
      </c>
    </row>
    <row r="8" spans="2:15" x14ac:dyDescent="0.3">
      <c r="B8" s="30" t="s">
        <v>4</v>
      </c>
      <c r="C8" s="24">
        <v>3.6249999999999998E-2</v>
      </c>
    </row>
    <row r="9" spans="2:15" ht="28.8" x14ac:dyDescent="0.3">
      <c r="B9" s="30" t="s">
        <v>5</v>
      </c>
      <c r="C9" s="30">
        <v>360</v>
      </c>
    </row>
    <row r="10" spans="2:15" x14ac:dyDescent="0.3">
      <c r="B10" s="32"/>
      <c r="C10" s="32"/>
    </row>
    <row r="11" spans="2:15" ht="28.8" x14ac:dyDescent="0.3">
      <c r="B11" s="8" t="s">
        <v>12</v>
      </c>
      <c r="C11" s="25">
        <f>PMT((C8/12),C9,-C7,0)</f>
        <v>990.20138951564297</v>
      </c>
    </row>
    <row r="12" spans="2:15" x14ac:dyDescent="0.3">
      <c r="B12" s="8" t="s">
        <v>6</v>
      </c>
      <c r="C12" s="16">
        <v>1278</v>
      </c>
      <c r="D12" t="s">
        <v>15</v>
      </c>
    </row>
    <row r="13" spans="2:15" x14ac:dyDescent="0.3">
      <c r="B13" s="8" t="s">
        <v>7</v>
      </c>
      <c r="C13" s="16">
        <v>2000</v>
      </c>
      <c r="D13" t="s">
        <v>16</v>
      </c>
    </row>
    <row r="14" spans="2:15" x14ac:dyDescent="0.3">
      <c r="B14" s="9" t="s">
        <v>8</v>
      </c>
      <c r="C14" s="17">
        <v>300</v>
      </c>
      <c r="D14" t="s">
        <v>17</v>
      </c>
    </row>
    <row r="15" spans="2:15" x14ac:dyDescent="0.3">
      <c r="B15" s="9" t="s">
        <v>9</v>
      </c>
      <c r="C15" s="29">
        <f>SUM(C7*0.0025)</f>
        <v>542.8125</v>
      </c>
    </row>
    <row r="16" spans="2:15" x14ac:dyDescent="0.3">
      <c r="B16" s="10"/>
      <c r="C16" s="27">
        <f>SUM(C12:C15)</f>
        <v>4120.8125</v>
      </c>
    </row>
    <row r="17" spans="2:10" ht="49.2" customHeight="1" x14ac:dyDescent="0.3">
      <c r="B17" s="11"/>
      <c r="C17" s="28">
        <f>SUM(C16/12)</f>
        <v>343.40104166666669</v>
      </c>
      <c r="D17" s="18" t="s">
        <v>13</v>
      </c>
      <c r="I17" s="3"/>
    </row>
    <row r="18" spans="2:10" ht="28.8" x14ac:dyDescent="0.3">
      <c r="B18" s="12" t="s">
        <v>10</v>
      </c>
      <c r="C18" s="13">
        <f>SUM(C17+C11)</f>
        <v>1333.6024311823096</v>
      </c>
      <c r="H18" s="1"/>
      <c r="I18" s="1"/>
      <c r="J18" s="1"/>
    </row>
    <row r="19" spans="2:10" x14ac:dyDescent="0.3">
      <c r="G19" s="1"/>
    </row>
    <row r="24" spans="2:10" x14ac:dyDescent="0.3">
      <c r="B24" s="21" t="s">
        <v>14</v>
      </c>
    </row>
  </sheetData>
  <sheetProtection algorithmName="SHA-512" hashValue="t9pfPWyVFXSI6QoFl9EeLYRcBaRVjjiGT7j2GHzNWp54yXRuy8nYbPTGnLnIdrJkNehgRdCalHHgp+lqAcvj6A==" saltValue="JLnwJqQs+8irqZtiyHwnww==" spinCount="100000" sheet="1" objects="1" scenarios="1" formatCells="0" formatColumns="0" formatRows="0" deleteColumns="0" deleteRows="0"/>
  <protectedRanges>
    <protectedRange sqref="C5:C6 C8:C9 C12:C14" name="Range1"/>
  </protectedRanges>
  <mergeCells count="3">
    <mergeCell ref="B3:C3"/>
    <mergeCell ref="B4:C4"/>
    <mergeCell ref="B10:C10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Mortgage Calculator</vt:lpstr>
      <vt:lpstr>Mortgage Calculator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Aften Lane</dc:creator>
  <cp:lastModifiedBy>Aften Lane</cp:lastModifiedBy>
  <dcterms:created xsi:type="dcterms:W3CDTF">2020-01-09T01:24:25Z</dcterms:created>
  <dcterms:modified xsi:type="dcterms:W3CDTF">2020-01-21T21:40:20Z</dcterms:modified>
</cp:coreProperties>
</file>